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45" tabRatio="667" activeTab="0"/>
  </bookViews>
  <sheets>
    <sheet name="สรุปผล" sheetId="1" r:id="rId1"/>
  </sheets>
  <externalReferences>
    <externalReference r:id="rId4"/>
  </externalReferences>
  <definedNames>
    <definedName name="_xlnm.Print_Titles" localSheetId="0">'สรุปผล'!$5:$7</definedName>
  </definedNames>
  <calcPr fullCalcOnLoad="1"/>
</workbook>
</file>

<file path=xl/sharedStrings.xml><?xml version="1.0" encoding="utf-8"?>
<sst xmlns="http://schemas.openxmlformats.org/spreadsheetml/2006/main" count="77" uniqueCount="69">
  <si>
    <t>สรุปแบบประเมิน</t>
  </si>
  <si>
    <t xml:space="preserve">สถานที่      :   คณะสัตวแพทยศาสตร์  </t>
  </si>
  <si>
    <t>รายละเอียด</t>
  </si>
  <si>
    <t xml:space="preserve">ระดับความคิดเห็น </t>
  </si>
  <si>
    <t>ผลการวิเคราะห์</t>
  </si>
  <si>
    <t>ดีมาก</t>
  </si>
  <si>
    <t>ดี</t>
  </si>
  <si>
    <t>ปานกลาง</t>
  </si>
  <si>
    <t>น้อย</t>
  </si>
  <si>
    <t>ปรับปรุง</t>
  </si>
  <si>
    <t>ค่าเฉลี่ย</t>
  </si>
  <si>
    <t>แปลผล</t>
  </si>
  <si>
    <t>จำนวน</t>
  </si>
  <si>
    <t>ด้านการส่งเสริมนักศึกษาสามารถเรียนรู้ด้วยตนเอง</t>
  </si>
  <si>
    <t>ค่าคะแนน</t>
  </si>
  <si>
    <t>ความเป็นอยู่ภายในคณะ</t>
  </si>
  <si>
    <t>วันที่       :   ม.ค.-ก.พ. 2558</t>
  </si>
  <si>
    <t>แบบประเมินผลที่เก็บได้   198 ชุด</t>
  </si>
  <si>
    <t>เพศ      :   ชาย 67  คน คิดเป็นร้อยละ 33.84   หญิง 126  คน คิดเป็นร้อยละ 63.64    ไม่ระบุ 5  คน คิดเป็นร้อยละ 2.53</t>
  </si>
  <si>
    <t xml:space="preserve"> ความพึงพอใจของนักศึกษาที่มีต่อปัจจัยสนับสนุนการเรียนรู้และสิ่งอำนวยความสะดวก</t>
  </si>
  <si>
    <t>1. ห้องเรียนบรรยาย</t>
  </si>
  <si>
    <t>2. อุปกรณ์การสอนในห้องเรียนบรรยาย</t>
  </si>
  <si>
    <t>3. ห้องเรียนปฏิบัติการ</t>
  </si>
  <si>
    <t>4. ระบบการให้บริการของห้องสมุด</t>
  </si>
  <si>
    <t>5. ความพร้อมของเจ้าหน้าที่ในการบริการของห้องสมุด</t>
  </si>
  <si>
    <t>6. ความพร้อมของบริการสื่อการเรียนรู้ในห้องสมุด</t>
  </si>
  <si>
    <t>7. จุดเชื่อมต่ออินเตอร์เน็ตในระบบไร้สายในคณะ</t>
  </si>
  <si>
    <t>8. ห้องประชุมหรือสถานที่ในการจัดกิจกรรมต่างๆของนักศึกษา</t>
  </si>
  <si>
    <t>1. ด้านกระบวนการ/ขั้นตอนการให้บริการ</t>
  </si>
  <si>
    <t>2. ด้านความตั้งใจในการปฏิบัติหน้าที่ของเจ้าหน้าที่ผู้ให้บริการ</t>
  </si>
  <si>
    <t>3.. ด้านการให้คำแนะนำปรึกษาในการลงทะเบียนเรียนผ่านระบบเครือข่ายคอมพิวเตอร์</t>
  </si>
  <si>
    <t>6. ด้านการฝึกงานนอกหลักสูตร</t>
  </si>
  <si>
    <t>7. ด้านทุนการศึกษา</t>
  </si>
  <si>
    <t>8. ด้านระบบด้านสิ่งอำนวยความสะดวก</t>
  </si>
  <si>
    <t>ความพึงพอใจของนักศึกษาที่มีต่องานบริการการศึกษา</t>
  </si>
  <si>
    <t>1. ภูมิทัศน์และบรรยากาศทางวิชาการภายในคณะ</t>
  </si>
  <si>
    <t>2. โรงอาหาร</t>
  </si>
  <si>
    <t>3. การป้องกันอัคคีภัย</t>
  </si>
  <si>
    <t>1. โครงการปฐมนิเทศ</t>
  </si>
  <si>
    <t>2. โครงการไหว้ครู</t>
  </si>
  <si>
    <t>3. โครงการพัฒนาบุคลิกภาพนักศึกษา</t>
  </si>
  <si>
    <t>4. โครงการอาจารย์ที่ปรึกษาพบนักศึกษา</t>
  </si>
  <si>
    <t>5. โครงการบริจาคโลหิต</t>
  </si>
  <si>
    <t>6. โครงการที่จัดร่วมกับศิษย์เก่า</t>
  </si>
  <si>
    <t>7. โครงการฉีดวัคซีนให้นักศึกษา</t>
  </si>
  <si>
    <t>8. โครงการผู้บริหารพบนักศึกษา</t>
  </si>
  <si>
    <t>9. โครงการปัจฉิมนิเทศ</t>
  </si>
  <si>
    <t>10. โครงการแสดงความยินกับบัณฑิตที่เข้ารับพระราชทานปริญญาบัตร</t>
  </si>
  <si>
    <t>11. โครงการวันสถานปนาคณะฯ</t>
  </si>
  <si>
    <t>12. โครงการทำบุญสัตว์ทดลอง</t>
  </si>
  <si>
    <t>13. โครงการเรียนรู้พระศาสนา รู้รักษาป่าอีสาน</t>
  </si>
  <si>
    <t>14. โครงการลอยกระทง</t>
  </si>
  <si>
    <t>15. การดำเนินงานด้านการสร้างเสริม คุณลักษณะบัณฑิตที่พึงประสงค์ วินัยนักศึกษา และวินัยจราจร</t>
  </si>
  <si>
    <t>ความพึงพอใจต่อการดำเนินงาน</t>
  </si>
  <si>
    <t>1. สถานที่จัดโครงการ</t>
  </si>
  <si>
    <t>2. รูปแบบการจัดโครงการ</t>
  </si>
  <si>
    <t>3. ความเหมาะสมด้านเวลาที่จัดโครงการ</t>
  </si>
  <si>
    <t>4. บรรยายกาศในการจัดโครงการในภาพรวม</t>
  </si>
  <si>
    <t>5. ประโยชน์ที่นักศึกษาได้รับจากโครงการ</t>
  </si>
  <si>
    <t>6. นักศึกษาคิดว่าควารจัดโครงการนี้อีกหรือไม่</t>
  </si>
  <si>
    <t>4. ด้านการให้คำแนะนำเพื่อพัฒนาทักษะทางวิชาการและทักษะทางวิชาชีพของนักศึกษา</t>
  </si>
  <si>
    <t>ความพึงพอใจของนักศึกษาที่มีต่องานบริการการศึกษา (ต่อ)</t>
  </si>
  <si>
    <t>ด้านการส่งเสริมนักศึกษาสามารถเรียนรู้ด้วยตนเอง (ต่อ)</t>
  </si>
  <si>
    <t>ผลรวมความพึงพอใจและการจัดการข้อร้องเรียนของนศ.</t>
  </si>
  <si>
    <t>คิดเป็นร้อยละ</t>
  </si>
  <si>
    <t>5. ด้านการให้คำแนะนำปรึกษา แนะแนวทางอาชีพ</t>
  </si>
  <si>
    <t>ข้อเสนอแนะ หรือ ข้อร้องเรียน ที่อยากให้คณะเข้ามาบริหารจัดการ</t>
  </si>
  <si>
    <t xml:space="preserve">      - นศ ไมได้ให้ข้อเสนอแนะในหัวข้อนี้ -</t>
  </si>
  <si>
    <r>
      <t>เรื่อง</t>
    </r>
    <r>
      <rPr>
        <sz val="14"/>
        <rFont val="TH SarabunPSK"/>
        <family val="2"/>
      </rPr>
      <t xml:space="preserve">   </t>
    </r>
    <r>
      <rPr>
        <b/>
        <sz val="14"/>
        <rFont val="TH SarabunPSK"/>
        <family val="2"/>
      </rPr>
      <t xml:space="preserve"> :   ความพึงพอใจของนักศึกษาและการจัดการข้อร้องเรียน</t>
    </r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</si>
</sst>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\t&quot;฿&quot;#,##0_);\(\t&quot;฿&quot;#,##0\)"/>
    <numFmt numFmtId="203" formatCode="\t&quot;฿&quot;#,##0_);[Red]\(\t&quot;฿&quot;#,##0\)"/>
    <numFmt numFmtId="204" formatCode="\t&quot;฿&quot;#,##0.00_);\(\t&quot;฿&quot;#,##0.00\)"/>
    <numFmt numFmtId="205" formatCode="\t&quot;฿&quot;#,##0.00_);[Red]\(\t&quot;฿&quot;#,##0.00\)"/>
    <numFmt numFmtId="206" formatCode="\t&quot;$&quot;#,##0_);\(\t&quot;$&quot;#,##0\)"/>
    <numFmt numFmtId="207" formatCode="\t&quot;$&quot;#,##0_);[Red]\(\t&quot;$&quot;#,##0\)"/>
    <numFmt numFmtId="208" formatCode="\t&quot;$&quot;#,##0.00_);\(\t&quot;$&quot;#,##0.00\)"/>
    <numFmt numFmtId="209" formatCode="\t&quot;$&quot;#,##0.00_);[Red]\(\t&quot;$&quot;#,##0.00\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General\%"/>
    <numFmt numFmtId="215" formatCode="\(0\)"/>
    <numFmt numFmtId="216" formatCode="0.00;[Red]0.00"/>
    <numFmt numFmtId="217" formatCode="t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1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7"/>
      <name val="TH SarabunPSK"/>
      <family val="2"/>
    </font>
    <font>
      <b/>
      <sz val="14"/>
      <color indexed="10"/>
      <name val="TH SarabunPSK"/>
      <family val="2"/>
    </font>
    <font>
      <sz val="14"/>
      <name val="TH Niramit AS"/>
      <family val="0"/>
    </font>
    <font>
      <u val="single"/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3" borderId="0" applyNumberFormat="0" applyBorder="0" applyAlignment="0" applyProtection="0"/>
    <xf numFmtId="0" fontId="9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6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8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Alignment="1" quotePrefix="1">
      <alignment horizontal="left" vertical="center"/>
    </xf>
    <xf numFmtId="0" fontId="21" fillId="0" borderId="0" xfId="0" applyFont="1" applyAlignment="1">
      <alignment horizontal="left"/>
    </xf>
    <xf numFmtId="0" fontId="21" fillId="0" borderId="0" xfId="0" applyFont="1" applyAlignment="1" quotePrefix="1">
      <alignment horizontal="left" vertical="center"/>
    </xf>
    <xf numFmtId="0" fontId="22" fillId="0" borderId="0" xfId="0" applyFont="1" applyAlignment="1" quotePrefix="1">
      <alignment vertical="center"/>
    </xf>
    <xf numFmtId="0" fontId="22" fillId="0" borderId="0" xfId="0" applyFont="1" applyAlignment="1" quotePrefix="1">
      <alignment horizontal="center" vertical="center"/>
    </xf>
    <xf numFmtId="0" fontId="24" fillId="22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59" fontId="21" fillId="0" borderId="12" xfId="0" applyNumberFormat="1" applyFont="1" applyBorder="1" applyAlignment="1">
      <alignment horizontal="center" vertical="center"/>
    </xf>
    <xf numFmtId="217" fontId="25" fillId="0" borderId="13" xfId="0" applyNumberFormat="1" applyFont="1" applyBorder="1" applyAlignment="1">
      <alignment horizontal="center" vertical="center"/>
    </xf>
    <xf numFmtId="59" fontId="25" fillId="0" borderId="13" xfId="0" applyNumberFormat="1" applyFont="1" applyBorder="1" applyAlignment="1">
      <alignment horizontal="center" vertical="center"/>
    </xf>
    <xf numFmtId="59" fontId="21" fillId="0" borderId="12" xfId="42" applyNumberFormat="1" applyFont="1" applyBorder="1" applyAlignment="1">
      <alignment horizontal="center" vertical="center"/>
    </xf>
    <xf numFmtId="60" fontId="26" fillId="0" borderId="12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top" wrapText="1"/>
    </xf>
    <xf numFmtId="59" fontId="21" fillId="0" borderId="12" xfId="0" applyNumberFormat="1" applyFont="1" applyBorder="1" applyAlignment="1">
      <alignment horizontal="center" vertical="center" wrapText="1"/>
    </xf>
    <xf numFmtId="59" fontId="21" fillId="0" borderId="12" xfId="42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59" fontId="25" fillId="0" borderId="12" xfId="0" applyNumberFormat="1" applyFont="1" applyBorder="1" applyAlignment="1">
      <alignment horizontal="center" vertical="center"/>
    </xf>
    <xf numFmtId="59" fontId="21" fillId="0" borderId="14" xfId="42" applyNumberFormat="1" applyFont="1" applyBorder="1" applyAlignment="1">
      <alignment horizontal="center" vertical="center" wrapText="1"/>
    </xf>
    <xf numFmtId="59" fontId="21" fillId="0" borderId="13" xfId="0" applyNumberFormat="1" applyFont="1" applyBorder="1" applyAlignment="1">
      <alignment horizontal="center" vertical="center"/>
    </xf>
    <xf numFmtId="59" fontId="21" fillId="0" borderId="13" xfId="42" applyNumberFormat="1" applyFont="1" applyBorder="1" applyAlignment="1">
      <alignment horizontal="center" vertical="center"/>
    </xf>
    <xf numFmtId="60" fontId="26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1" fillId="0" borderId="0" xfId="0" applyFont="1" applyBorder="1" applyAlignment="1" quotePrefix="1">
      <alignment horizontal="left" vertical="center"/>
    </xf>
    <xf numFmtId="215" fontId="22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 vertical="center"/>
    </xf>
    <xf numFmtId="2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2" fontId="22" fillId="0" borderId="0" xfId="0" applyNumberFormat="1" applyFont="1" applyBorder="1" applyAlignment="1" quotePrefix="1">
      <alignment vertical="center"/>
    </xf>
    <xf numFmtId="2" fontId="22" fillId="0" borderId="0" xfId="0" applyNumberFormat="1" applyFont="1" applyBorder="1" applyAlignment="1" quotePrefix="1">
      <alignment horizontal="left" vertical="center"/>
    </xf>
    <xf numFmtId="2" fontId="22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2" fontId="20" fillId="0" borderId="0" xfId="0" applyNumberFormat="1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4" fillId="22" borderId="1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22" borderId="15" xfId="0" applyFont="1" applyFill="1" applyBorder="1" applyAlignment="1" quotePrefix="1">
      <alignment horizontal="center" vertical="center"/>
    </xf>
    <xf numFmtId="0" fontId="24" fillId="22" borderId="16" xfId="0" applyFont="1" applyFill="1" applyBorder="1" applyAlignment="1" quotePrefix="1">
      <alignment horizontal="center" vertical="center"/>
    </xf>
    <xf numFmtId="0" fontId="24" fillId="22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Downloads\Documents%20and%20Settings\Admin\Desktop\&#3649;&#3610;&#3610;&#3611;&#3619;&#3632;&#3648;&#3617;&#3636;&#3609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ีย์ข้อมูล"/>
      <sheetName val="สรุปยุทธศาสตร์แบด"/>
      <sheetName val="สรุปรวม"/>
      <sheetName val="วิทยากร"/>
      <sheetName val="Sheet1"/>
      <sheetName val="สรุปวิทยากร"/>
    </sheetNames>
    <sheetDataSet>
      <sheetData sheetId="0">
        <row r="5">
          <cell r="V5">
            <v>0.05</v>
          </cell>
          <cell r="W5" t="str">
            <v>ปรับปรุง</v>
          </cell>
        </row>
        <row r="6">
          <cell r="V6">
            <v>1.51</v>
          </cell>
          <cell r="W6" t="str">
            <v>น้อย</v>
          </cell>
        </row>
        <row r="7">
          <cell r="V7">
            <v>2.51</v>
          </cell>
          <cell r="W7" t="str">
            <v>ปานกลาง</v>
          </cell>
        </row>
        <row r="8">
          <cell r="V8">
            <v>3.51</v>
          </cell>
          <cell r="W8" t="str">
            <v>ดี</v>
          </cell>
        </row>
        <row r="9">
          <cell r="V9">
            <v>4.51</v>
          </cell>
          <cell r="W9" t="str">
            <v>ดีมาก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48.00390625" style="4" customWidth="1"/>
    <col min="2" max="4" width="7.57421875" style="4" customWidth="1"/>
    <col min="5" max="5" width="7.8515625" style="4" customWidth="1"/>
    <col min="6" max="6" width="7.421875" style="4" customWidth="1"/>
    <col min="7" max="7" width="7.7109375" style="4" customWidth="1"/>
    <col min="8" max="11" width="7.57421875" style="4" customWidth="1"/>
    <col min="12" max="12" width="9.00390625" style="4" customWidth="1"/>
    <col min="13" max="13" width="8.421875" style="4" customWidth="1"/>
  </cols>
  <sheetData>
    <row r="1" spans="1:13" ht="18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8.75">
      <c r="A2" s="3" t="s">
        <v>68</v>
      </c>
      <c r="D2" s="5"/>
      <c r="F2" s="6"/>
      <c r="H2" s="7"/>
      <c r="K2" s="6"/>
      <c r="L2" s="6"/>
      <c r="M2" s="6"/>
    </row>
    <row r="3" spans="1:9" ht="18.75">
      <c r="A3" s="3" t="s">
        <v>1</v>
      </c>
      <c r="C3" s="5"/>
      <c r="D3" s="8"/>
      <c r="E3" s="8"/>
      <c r="F3" s="8"/>
      <c r="I3" s="3" t="s">
        <v>16</v>
      </c>
    </row>
    <row r="4" spans="1:9" ht="18.75">
      <c r="A4" s="3" t="s">
        <v>18</v>
      </c>
      <c r="C4" s="5"/>
      <c r="D4" s="9"/>
      <c r="F4" s="9"/>
      <c r="I4" s="7" t="s">
        <v>17</v>
      </c>
    </row>
    <row r="5" spans="1:13" ht="18.75">
      <c r="A5" s="52" t="s">
        <v>2</v>
      </c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6"/>
      <c r="L5" s="52" t="s">
        <v>4</v>
      </c>
      <c r="M5" s="52"/>
    </row>
    <row r="6" spans="1:13" ht="18.75">
      <c r="A6" s="52"/>
      <c r="B6" s="57" t="s">
        <v>5</v>
      </c>
      <c r="C6" s="52"/>
      <c r="D6" s="52" t="s">
        <v>6</v>
      </c>
      <c r="E6" s="52"/>
      <c r="F6" s="52" t="s">
        <v>7</v>
      </c>
      <c r="G6" s="52"/>
      <c r="H6" s="52" t="s">
        <v>8</v>
      </c>
      <c r="I6" s="52"/>
      <c r="J6" s="52" t="s">
        <v>9</v>
      </c>
      <c r="K6" s="52"/>
      <c r="L6" s="52" t="s">
        <v>10</v>
      </c>
      <c r="M6" s="52" t="s">
        <v>11</v>
      </c>
    </row>
    <row r="7" spans="1:13" ht="18.75">
      <c r="A7" s="52"/>
      <c r="B7" s="10" t="s">
        <v>12</v>
      </c>
      <c r="C7" s="10" t="s">
        <v>14</v>
      </c>
      <c r="D7" s="10" t="s">
        <v>12</v>
      </c>
      <c r="E7" s="10" t="s">
        <v>14</v>
      </c>
      <c r="F7" s="10" t="s">
        <v>12</v>
      </c>
      <c r="G7" s="10" t="s">
        <v>14</v>
      </c>
      <c r="H7" s="10" t="s">
        <v>12</v>
      </c>
      <c r="I7" s="10" t="s">
        <v>14</v>
      </c>
      <c r="J7" s="10" t="s">
        <v>12</v>
      </c>
      <c r="K7" s="10" t="s">
        <v>14</v>
      </c>
      <c r="L7" s="52"/>
      <c r="M7" s="52"/>
    </row>
    <row r="8" spans="1:13" ht="18.75">
      <c r="A8" s="53" t="s">
        <v>19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ht="18.75">
      <c r="A9" s="11" t="s">
        <v>20</v>
      </c>
      <c r="B9" s="12">
        <v>40</v>
      </c>
      <c r="C9" s="13">
        <f aca="true" t="shared" si="0" ref="C9:C16">B9*5</f>
        <v>200</v>
      </c>
      <c r="D9" s="12">
        <v>113</v>
      </c>
      <c r="E9" s="14">
        <f aca="true" t="shared" si="1" ref="E9:E16">D9*4</f>
        <v>452</v>
      </c>
      <c r="F9" s="15">
        <v>38</v>
      </c>
      <c r="G9" s="14">
        <f aca="true" t="shared" si="2" ref="G9:G16">F9*3</f>
        <v>114</v>
      </c>
      <c r="H9" s="15">
        <v>3</v>
      </c>
      <c r="I9" s="14">
        <f aca="true" t="shared" si="3" ref="I9:I16">H9*2</f>
        <v>6</v>
      </c>
      <c r="J9" s="15">
        <v>0</v>
      </c>
      <c r="K9" s="14">
        <f aca="true" t="shared" si="4" ref="K9:K16">J9*1</f>
        <v>0</v>
      </c>
      <c r="L9" s="16">
        <f>(C9+E9+G9+I9+K9)/(B9+D9+F9+H9+J9)</f>
        <v>3.979381443298969</v>
      </c>
      <c r="M9" s="17" t="str">
        <f>VLOOKUP(L9,'[1]คีย์ข้อมูล'!$V$5:$W$9,2)</f>
        <v>ดี</v>
      </c>
    </row>
    <row r="10" spans="1:13" ht="18.75">
      <c r="A10" s="11" t="s">
        <v>21</v>
      </c>
      <c r="B10" s="12">
        <v>34</v>
      </c>
      <c r="C10" s="13">
        <f t="shared" si="0"/>
        <v>170</v>
      </c>
      <c r="D10" s="12">
        <v>102</v>
      </c>
      <c r="E10" s="14">
        <f t="shared" si="1"/>
        <v>408</v>
      </c>
      <c r="F10" s="15">
        <v>45</v>
      </c>
      <c r="G10" s="14">
        <f t="shared" si="2"/>
        <v>135</v>
      </c>
      <c r="H10" s="15">
        <v>10</v>
      </c>
      <c r="I10" s="14">
        <f t="shared" si="3"/>
        <v>20</v>
      </c>
      <c r="J10" s="15">
        <v>3</v>
      </c>
      <c r="K10" s="14">
        <f t="shared" si="4"/>
        <v>3</v>
      </c>
      <c r="L10" s="16">
        <f aca="true" t="shared" si="5" ref="L10:L28">(C10+E10+G10+I10+K10)/(B10+D10+F10+H10+J10)</f>
        <v>3.7938144329896906</v>
      </c>
      <c r="M10" s="17" t="str">
        <f>VLOOKUP(L10,'[1]คีย์ข้อมูล'!$V$5:$W$9,2)</f>
        <v>ดี</v>
      </c>
    </row>
    <row r="11" spans="1:13" ht="18.75">
      <c r="A11" s="11" t="s">
        <v>22</v>
      </c>
      <c r="B11" s="12">
        <v>43</v>
      </c>
      <c r="C11" s="13">
        <f t="shared" si="0"/>
        <v>215</v>
      </c>
      <c r="D11" s="12">
        <v>101</v>
      </c>
      <c r="E11" s="14">
        <f t="shared" si="1"/>
        <v>404</v>
      </c>
      <c r="F11" s="15">
        <v>42</v>
      </c>
      <c r="G11" s="14">
        <f t="shared" si="2"/>
        <v>126</v>
      </c>
      <c r="H11" s="15">
        <v>7</v>
      </c>
      <c r="I11" s="14">
        <f t="shared" si="3"/>
        <v>14</v>
      </c>
      <c r="J11" s="15">
        <v>0</v>
      </c>
      <c r="K11" s="14">
        <f t="shared" si="4"/>
        <v>0</v>
      </c>
      <c r="L11" s="16">
        <f t="shared" si="5"/>
        <v>3.9326424870466323</v>
      </c>
      <c r="M11" s="17" t="str">
        <f>VLOOKUP(L11,'[1]คีย์ข้อมูล'!$V$5:$W$9,2)</f>
        <v>ดี</v>
      </c>
    </row>
    <row r="12" spans="1:13" ht="18.75">
      <c r="A12" s="11" t="s">
        <v>23</v>
      </c>
      <c r="B12" s="12">
        <v>49</v>
      </c>
      <c r="C12" s="13">
        <f t="shared" si="0"/>
        <v>245</v>
      </c>
      <c r="D12" s="12">
        <v>108</v>
      </c>
      <c r="E12" s="14">
        <f t="shared" si="1"/>
        <v>432</v>
      </c>
      <c r="F12" s="15">
        <v>35</v>
      </c>
      <c r="G12" s="14">
        <f t="shared" si="2"/>
        <v>105</v>
      </c>
      <c r="H12" s="15">
        <v>2</v>
      </c>
      <c r="I12" s="14">
        <f t="shared" si="3"/>
        <v>4</v>
      </c>
      <c r="J12" s="15">
        <v>0</v>
      </c>
      <c r="K12" s="14">
        <f t="shared" si="4"/>
        <v>0</v>
      </c>
      <c r="L12" s="16">
        <f t="shared" si="5"/>
        <v>4.051546391752577</v>
      </c>
      <c r="M12" s="17" t="str">
        <f>VLOOKUP(L12,'[1]คีย์ข้อมูล'!$V$5:$W$9,2)</f>
        <v>ดี</v>
      </c>
    </row>
    <row r="13" spans="1:13" ht="18.75">
      <c r="A13" s="11" t="s">
        <v>24</v>
      </c>
      <c r="B13" s="12">
        <v>55</v>
      </c>
      <c r="C13" s="13">
        <f t="shared" si="0"/>
        <v>275</v>
      </c>
      <c r="D13" s="12">
        <v>106</v>
      </c>
      <c r="E13" s="14">
        <f t="shared" si="1"/>
        <v>424</v>
      </c>
      <c r="F13" s="15">
        <v>31</v>
      </c>
      <c r="G13" s="14">
        <f t="shared" si="2"/>
        <v>93</v>
      </c>
      <c r="H13" s="15">
        <v>2</v>
      </c>
      <c r="I13" s="14">
        <f t="shared" si="3"/>
        <v>4</v>
      </c>
      <c r="J13" s="15">
        <v>0</v>
      </c>
      <c r="K13" s="14">
        <f t="shared" si="4"/>
        <v>0</v>
      </c>
      <c r="L13" s="16">
        <f t="shared" si="5"/>
        <v>4.103092783505154</v>
      </c>
      <c r="M13" s="17" t="str">
        <f>VLOOKUP(L13,'[1]คีย์ข้อมูล'!$V$5:$W$9,2)</f>
        <v>ดี</v>
      </c>
    </row>
    <row r="14" spans="1:13" ht="18.75">
      <c r="A14" s="11" t="s">
        <v>25</v>
      </c>
      <c r="B14" s="12">
        <v>35</v>
      </c>
      <c r="C14" s="13">
        <f t="shared" si="0"/>
        <v>175</v>
      </c>
      <c r="D14" s="12">
        <v>103</v>
      </c>
      <c r="E14" s="14">
        <f t="shared" si="1"/>
        <v>412</v>
      </c>
      <c r="F14" s="15">
        <v>47</v>
      </c>
      <c r="G14" s="14">
        <f t="shared" si="2"/>
        <v>141</v>
      </c>
      <c r="H14" s="15">
        <v>9</v>
      </c>
      <c r="I14" s="14">
        <f t="shared" si="3"/>
        <v>18</v>
      </c>
      <c r="J14" s="15">
        <v>0</v>
      </c>
      <c r="K14" s="14">
        <f t="shared" si="4"/>
        <v>0</v>
      </c>
      <c r="L14" s="16">
        <f t="shared" si="5"/>
        <v>3.845360824742268</v>
      </c>
      <c r="M14" s="17" t="str">
        <f>VLOOKUP(L14,'[1]คีย์ข้อมูล'!$V$5:$W$9,2)</f>
        <v>ดี</v>
      </c>
    </row>
    <row r="15" spans="1:13" ht="18.75">
      <c r="A15" s="11" t="s">
        <v>26</v>
      </c>
      <c r="B15" s="12">
        <v>34</v>
      </c>
      <c r="C15" s="13">
        <f t="shared" si="0"/>
        <v>170</v>
      </c>
      <c r="D15" s="12">
        <v>77</v>
      </c>
      <c r="E15" s="14">
        <f t="shared" si="1"/>
        <v>308</v>
      </c>
      <c r="F15" s="15">
        <v>58</v>
      </c>
      <c r="G15" s="14">
        <f t="shared" si="2"/>
        <v>174</v>
      </c>
      <c r="H15" s="15">
        <v>17</v>
      </c>
      <c r="I15" s="14">
        <f t="shared" si="3"/>
        <v>34</v>
      </c>
      <c r="J15" s="15">
        <v>8</v>
      </c>
      <c r="K15" s="14">
        <f t="shared" si="4"/>
        <v>8</v>
      </c>
      <c r="L15" s="16">
        <f t="shared" si="5"/>
        <v>3.577319587628866</v>
      </c>
      <c r="M15" s="17" t="str">
        <f>VLOOKUP(L15,'[1]คีย์ข้อมูล'!$V$5:$W$9,2)</f>
        <v>ดี</v>
      </c>
    </row>
    <row r="16" spans="1:13" ht="18.75">
      <c r="A16" s="18" t="s">
        <v>27</v>
      </c>
      <c r="B16" s="19">
        <v>35</v>
      </c>
      <c r="C16" s="13">
        <f t="shared" si="0"/>
        <v>175</v>
      </c>
      <c r="D16" s="19">
        <v>100</v>
      </c>
      <c r="E16" s="14">
        <f t="shared" si="1"/>
        <v>400</v>
      </c>
      <c r="F16" s="20">
        <v>49</v>
      </c>
      <c r="G16" s="14">
        <f t="shared" si="2"/>
        <v>147</v>
      </c>
      <c r="H16" s="20">
        <v>5</v>
      </c>
      <c r="I16" s="14">
        <f t="shared" si="3"/>
        <v>10</v>
      </c>
      <c r="J16" s="20">
        <v>1</v>
      </c>
      <c r="K16" s="14">
        <f t="shared" si="4"/>
        <v>1</v>
      </c>
      <c r="L16" s="16">
        <f t="shared" si="5"/>
        <v>3.857894736842105</v>
      </c>
      <c r="M16" s="17" t="str">
        <f>VLOOKUP(L16,'[1]คีย์ข้อมูล'!$V$5:$W$9,2)</f>
        <v>ดี</v>
      </c>
    </row>
    <row r="17" spans="1:13" ht="18.75">
      <c r="A17" s="53" t="s">
        <v>34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ht="18.75">
      <c r="A18" s="18" t="s">
        <v>28</v>
      </c>
      <c r="B18" s="19">
        <v>35</v>
      </c>
      <c r="C18" s="14">
        <f>B18*5</f>
        <v>175</v>
      </c>
      <c r="D18" s="19">
        <v>119</v>
      </c>
      <c r="E18" s="14">
        <f>D18*4</f>
        <v>476</v>
      </c>
      <c r="F18" s="20">
        <v>36</v>
      </c>
      <c r="G18" s="14">
        <f>F18*3</f>
        <v>108</v>
      </c>
      <c r="H18" s="20">
        <v>3</v>
      </c>
      <c r="I18" s="14">
        <f>H18*2</f>
        <v>6</v>
      </c>
      <c r="J18" s="20">
        <v>1</v>
      </c>
      <c r="K18" s="14">
        <f>J18*1</f>
        <v>1</v>
      </c>
      <c r="L18" s="16">
        <f t="shared" si="5"/>
        <v>3.948453608247423</v>
      </c>
      <c r="M18" s="21" t="str">
        <f>VLOOKUP(L18,'[1]คีย์ข้อมูล'!$V$5:$W$9,2)</f>
        <v>ดี</v>
      </c>
    </row>
    <row r="19" spans="1:13" ht="18.75">
      <c r="A19" s="18" t="s">
        <v>29</v>
      </c>
      <c r="B19" s="19">
        <v>58</v>
      </c>
      <c r="C19" s="14">
        <f aca="true" t="shared" si="6" ref="C19:C26">B19*5</f>
        <v>290</v>
      </c>
      <c r="D19" s="19">
        <v>106</v>
      </c>
      <c r="E19" s="14">
        <f aca="true" t="shared" si="7" ref="E19:E25">D19*4</f>
        <v>424</v>
      </c>
      <c r="F19" s="20">
        <v>28</v>
      </c>
      <c r="G19" s="14">
        <f aca="true" t="shared" si="8" ref="G19:G25">F19*3</f>
        <v>84</v>
      </c>
      <c r="H19" s="20">
        <v>1</v>
      </c>
      <c r="I19" s="14">
        <f aca="true" t="shared" si="9" ref="I19:I25">H19*2</f>
        <v>2</v>
      </c>
      <c r="J19" s="20">
        <v>1</v>
      </c>
      <c r="K19" s="14">
        <f aca="true" t="shared" si="10" ref="K19:K25">J19*1</f>
        <v>1</v>
      </c>
      <c r="L19" s="16">
        <f aca="true" t="shared" si="11" ref="L19:L25">(C19+E19+G19+I19+K19)/(B19+D19+F19+H19+J19)</f>
        <v>4.128865979381444</v>
      </c>
      <c r="M19" s="21" t="str">
        <f>VLOOKUP(L19,'[1]คีย์ข้อมูล'!$V$5:$W$9,2)</f>
        <v>ดี</v>
      </c>
    </row>
    <row r="20" spans="1:13" ht="37.5">
      <c r="A20" s="18" t="s">
        <v>30</v>
      </c>
      <c r="B20" s="19">
        <v>43</v>
      </c>
      <c r="C20" s="14">
        <f t="shared" si="6"/>
        <v>215</v>
      </c>
      <c r="D20" s="19">
        <v>98</v>
      </c>
      <c r="E20" s="14">
        <f t="shared" si="7"/>
        <v>392</v>
      </c>
      <c r="F20" s="20">
        <v>39</v>
      </c>
      <c r="G20" s="14">
        <f t="shared" si="8"/>
        <v>117</v>
      </c>
      <c r="H20" s="20">
        <v>13</v>
      </c>
      <c r="I20" s="14">
        <f t="shared" si="9"/>
        <v>26</v>
      </c>
      <c r="J20" s="20">
        <v>1</v>
      </c>
      <c r="K20" s="14">
        <f t="shared" si="10"/>
        <v>1</v>
      </c>
      <c r="L20" s="16">
        <f t="shared" si="11"/>
        <v>3.8711340206185567</v>
      </c>
      <c r="M20" s="21" t="str">
        <f>VLOOKUP(L20,'[1]คีย์ข้อมูล'!$V$5:$W$9,2)</f>
        <v>ดี</v>
      </c>
    </row>
    <row r="21" spans="1:13" ht="37.5">
      <c r="A21" s="18" t="s">
        <v>60</v>
      </c>
      <c r="B21" s="19">
        <v>41</v>
      </c>
      <c r="C21" s="14">
        <f t="shared" si="6"/>
        <v>205</v>
      </c>
      <c r="D21" s="19">
        <v>108</v>
      </c>
      <c r="E21" s="14">
        <f t="shared" si="7"/>
        <v>432</v>
      </c>
      <c r="F21" s="20">
        <v>40</v>
      </c>
      <c r="G21" s="14">
        <f t="shared" si="8"/>
        <v>120</v>
      </c>
      <c r="H21" s="20">
        <v>5</v>
      </c>
      <c r="I21" s="14">
        <f t="shared" si="9"/>
        <v>10</v>
      </c>
      <c r="J21" s="20">
        <v>0</v>
      </c>
      <c r="K21" s="14">
        <f t="shared" si="10"/>
        <v>0</v>
      </c>
      <c r="L21" s="16">
        <f>(C21+E21+G21+I21+K21)/(B21+D21+F21+H21+J21)</f>
        <v>3.9536082474226806</v>
      </c>
      <c r="M21" s="21" t="str">
        <f>VLOOKUP(L21,'[1]คีย์ข้อมูล'!$V$5:$W$9,2)</f>
        <v>ดี</v>
      </c>
    </row>
    <row r="22" spans="1:13" ht="18.75">
      <c r="A22" s="53" t="s">
        <v>61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3" ht="18.75">
      <c r="A23" s="18" t="s">
        <v>65</v>
      </c>
      <c r="B23" s="19">
        <v>34</v>
      </c>
      <c r="C23" s="14">
        <f t="shared" si="6"/>
        <v>170</v>
      </c>
      <c r="D23" s="19">
        <v>110</v>
      </c>
      <c r="E23" s="14">
        <f t="shared" si="7"/>
        <v>440</v>
      </c>
      <c r="F23" s="20">
        <v>39</v>
      </c>
      <c r="G23" s="14">
        <f t="shared" si="8"/>
        <v>117</v>
      </c>
      <c r="H23" s="20">
        <v>10</v>
      </c>
      <c r="I23" s="14">
        <f t="shared" si="9"/>
        <v>20</v>
      </c>
      <c r="J23" s="20">
        <v>1</v>
      </c>
      <c r="K23" s="14">
        <f t="shared" si="10"/>
        <v>1</v>
      </c>
      <c r="L23" s="16">
        <f t="shared" si="11"/>
        <v>3.8556701030927836</v>
      </c>
      <c r="M23" s="21" t="str">
        <f>VLOOKUP(L23,'[1]คีย์ข้อมูล'!$V$5:$W$9,2)</f>
        <v>ดี</v>
      </c>
    </row>
    <row r="24" spans="1:13" ht="18.75">
      <c r="A24" s="18" t="s">
        <v>31</v>
      </c>
      <c r="B24" s="19">
        <v>44</v>
      </c>
      <c r="C24" s="14">
        <f t="shared" si="6"/>
        <v>220</v>
      </c>
      <c r="D24" s="19">
        <v>100</v>
      </c>
      <c r="E24" s="14">
        <f t="shared" si="7"/>
        <v>400</v>
      </c>
      <c r="F24" s="20">
        <v>41</v>
      </c>
      <c r="G24" s="14">
        <f t="shared" si="8"/>
        <v>123</v>
      </c>
      <c r="H24" s="20">
        <v>7</v>
      </c>
      <c r="I24" s="14">
        <f t="shared" si="9"/>
        <v>14</v>
      </c>
      <c r="J24" s="20">
        <v>1</v>
      </c>
      <c r="K24" s="14">
        <f t="shared" si="10"/>
        <v>1</v>
      </c>
      <c r="L24" s="16">
        <f t="shared" si="11"/>
        <v>3.9274611398963732</v>
      </c>
      <c r="M24" s="21" t="str">
        <f>VLOOKUP(L24,'[1]คีย์ข้อมูล'!$V$5:$W$9,2)</f>
        <v>ดี</v>
      </c>
    </row>
    <row r="25" spans="1:13" ht="18.75">
      <c r="A25" s="18" t="s">
        <v>32</v>
      </c>
      <c r="B25" s="19">
        <v>39</v>
      </c>
      <c r="C25" s="14">
        <f t="shared" si="6"/>
        <v>195</v>
      </c>
      <c r="D25" s="19">
        <v>98</v>
      </c>
      <c r="E25" s="14">
        <f t="shared" si="7"/>
        <v>392</v>
      </c>
      <c r="F25" s="20">
        <v>50</v>
      </c>
      <c r="G25" s="14">
        <f t="shared" si="8"/>
        <v>150</v>
      </c>
      <c r="H25" s="20">
        <v>4</v>
      </c>
      <c r="I25" s="14">
        <f t="shared" si="9"/>
        <v>8</v>
      </c>
      <c r="J25" s="20">
        <v>1</v>
      </c>
      <c r="K25" s="14">
        <f t="shared" si="10"/>
        <v>1</v>
      </c>
      <c r="L25" s="16">
        <f t="shared" si="11"/>
        <v>3.8854166666666665</v>
      </c>
      <c r="M25" s="21" t="str">
        <f>VLOOKUP(L25,'[1]คีย์ข้อมูล'!$V$5:$W$9,2)</f>
        <v>ดี</v>
      </c>
    </row>
    <row r="26" spans="1:13" ht="18.75">
      <c r="A26" s="18" t="s">
        <v>33</v>
      </c>
      <c r="B26" s="19">
        <v>27</v>
      </c>
      <c r="C26" s="14">
        <f t="shared" si="6"/>
        <v>135</v>
      </c>
      <c r="D26" s="19">
        <v>119</v>
      </c>
      <c r="E26" s="14">
        <f>D26*4</f>
        <v>476</v>
      </c>
      <c r="F26" s="20">
        <v>44</v>
      </c>
      <c r="G26" s="14">
        <f>F26*3</f>
        <v>132</v>
      </c>
      <c r="H26" s="20">
        <v>2</v>
      </c>
      <c r="I26" s="14">
        <f>H26*2</f>
        <v>4</v>
      </c>
      <c r="J26" s="20">
        <v>0</v>
      </c>
      <c r="K26" s="14">
        <f>J26*1</f>
        <v>0</v>
      </c>
      <c r="L26" s="16">
        <f t="shared" si="5"/>
        <v>3.890625</v>
      </c>
      <c r="M26" s="21" t="str">
        <f>VLOOKUP(L26,'[1]คีย์ข้อมูล'!$V$5:$W$9,2)</f>
        <v>ดี</v>
      </c>
    </row>
    <row r="27" spans="1:13" ht="18.75">
      <c r="A27" s="53" t="s">
        <v>15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ht="18.75">
      <c r="A28" s="22" t="s">
        <v>35</v>
      </c>
      <c r="B28" s="19">
        <v>20</v>
      </c>
      <c r="C28" s="23">
        <f>B28*5</f>
        <v>100</v>
      </c>
      <c r="D28" s="19">
        <v>112</v>
      </c>
      <c r="E28" s="23">
        <f>D28*4</f>
        <v>448</v>
      </c>
      <c r="F28" s="24">
        <v>49</v>
      </c>
      <c r="G28" s="23">
        <f>F28*3</f>
        <v>147</v>
      </c>
      <c r="H28" s="20">
        <v>10</v>
      </c>
      <c r="I28" s="23">
        <f>H28*2</f>
        <v>20</v>
      </c>
      <c r="J28" s="20">
        <v>3</v>
      </c>
      <c r="K28" s="23">
        <f>J28*1</f>
        <v>3</v>
      </c>
      <c r="L28" s="16">
        <f t="shared" si="5"/>
        <v>3.7010309278350517</v>
      </c>
      <c r="M28" s="21" t="str">
        <f>VLOOKUP(L28,'[1]คีย์ข้อมูล'!$V$5:$W$9,2)</f>
        <v>ดี</v>
      </c>
    </row>
    <row r="29" spans="1:13" ht="21" customHeight="1">
      <c r="A29" s="2" t="s">
        <v>36</v>
      </c>
      <c r="B29" s="19">
        <v>3</v>
      </c>
      <c r="C29" s="23">
        <f>B29*5</f>
        <v>15</v>
      </c>
      <c r="D29" s="19">
        <v>28</v>
      </c>
      <c r="E29" s="23">
        <f>D29*4</f>
        <v>112</v>
      </c>
      <c r="F29" s="20">
        <v>39</v>
      </c>
      <c r="G29" s="23">
        <f>F29*3</f>
        <v>117</v>
      </c>
      <c r="H29" s="20">
        <v>49</v>
      </c>
      <c r="I29" s="23">
        <f>H29*2</f>
        <v>98</v>
      </c>
      <c r="J29" s="20">
        <v>74</v>
      </c>
      <c r="K29" s="23">
        <f>J29*1</f>
        <v>74</v>
      </c>
      <c r="L29" s="16">
        <f>(C29+E29+G29+I29+K29)/(B29+D29+F29+H29+J29)</f>
        <v>2.155440414507772</v>
      </c>
      <c r="M29" s="21" t="str">
        <f>VLOOKUP(L29,'[1]คีย์ข้อมูล'!$V$5:$W$9,2)</f>
        <v>น้อย</v>
      </c>
    </row>
    <row r="30" spans="1:13" ht="18.75">
      <c r="A30" s="1" t="s">
        <v>37</v>
      </c>
      <c r="B30" s="25">
        <v>8</v>
      </c>
      <c r="C30" s="14">
        <f>B30*5</f>
        <v>40</v>
      </c>
      <c r="D30" s="25">
        <v>63</v>
      </c>
      <c r="E30" s="14">
        <f>D30*4</f>
        <v>252</v>
      </c>
      <c r="F30" s="26">
        <v>83</v>
      </c>
      <c r="G30" s="14">
        <f>F30*3</f>
        <v>249</v>
      </c>
      <c r="H30" s="26">
        <v>28</v>
      </c>
      <c r="I30" s="14">
        <f>H30*2</f>
        <v>56</v>
      </c>
      <c r="J30" s="26">
        <v>11</v>
      </c>
      <c r="K30" s="14">
        <f>J30*1</f>
        <v>11</v>
      </c>
      <c r="L30" s="27">
        <f>(C30+E30+G30+I30+K30)/(B30+D30+F30+H30+J30)</f>
        <v>3.150259067357513</v>
      </c>
      <c r="M30" s="28" t="str">
        <f>VLOOKUP(L30,'[1]คีย์ข้อมูล'!$V$5:$W$9,2)</f>
        <v>ปานกลาง</v>
      </c>
    </row>
    <row r="31" spans="1:13" ht="18.75">
      <c r="A31" s="53" t="s">
        <v>13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ht="18.75">
      <c r="A32" s="18" t="s">
        <v>38</v>
      </c>
      <c r="B32" s="19">
        <v>33</v>
      </c>
      <c r="C32" s="14">
        <f>B32*5</f>
        <v>165</v>
      </c>
      <c r="D32" s="19">
        <v>98</v>
      </c>
      <c r="E32" s="14">
        <f>D32*4</f>
        <v>392</v>
      </c>
      <c r="F32" s="20">
        <v>31</v>
      </c>
      <c r="G32" s="14">
        <f>F32*3</f>
        <v>93</v>
      </c>
      <c r="H32" s="20">
        <v>1</v>
      </c>
      <c r="I32" s="14">
        <f>H32*2</f>
        <v>2</v>
      </c>
      <c r="J32" s="20">
        <v>1</v>
      </c>
      <c r="K32" s="14">
        <f>J32*1</f>
        <v>1</v>
      </c>
      <c r="L32" s="16">
        <f>(C32+E32+G32+I32+K32)/(B32+D32+F32+H32+J32)</f>
        <v>3.981707317073171</v>
      </c>
      <c r="M32" s="21" t="str">
        <f>VLOOKUP(L32,'[1]คีย์ข้อมูล'!$V$5:$W$9,2)</f>
        <v>ดี</v>
      </c>
    </row>
    <row r="33" spans="1:13" ht="18.75">
      <c r="A33" s="18" t="s">
        <v>39</v>
      </c>
      <c r="B33" s="19">
        <v>44</v>
      </c>
      <c r="C33" s="14">
        <f>B33*5</f>
        <v>220</v>
      </c>
      <c r="D33" s="19">
        <v>91</v>
      </c>
      <c r="E33" s="14">
        <f>D33*4</f>
        <v>364</v>
      </c>
      <c r="F33" s="20">
        <v>28</v>
      </c>
      <c r="G33" s="14">
        <f>F33*3</f>
        <v>84</v>
      </c>
      <c r="H33" s="20">
        <v>1</v>
      </c>
      <c r="I33" s="14">
        <f>H33*2</f>
        <v>2</v>
      </c>
      <c r="J33" s="20">
        <v>0</v>
      </c>
      <c r="K33" s="14">
        <f>J33*1</f>
        <v>0</v>
      </c>
      <c r="L33" s="16">
        <f>(C33+E33+G33+I33+K33)/(B33+D33+F33+H33+J33)</f>
        <v>4.085365853658536</v>
      </c>
      <c r="M33" s="21" t="str">
        <f>VLOOKUP(L33,'[1]คีย์ข้อมูล'!$V$5:$W$9,2)</f>
        <v>ดี</v>
      </c>
    </row>
    <row r="34" spans="1:13" ht="18.75">
      <c r="A34" s="18" t="s">
        <v>40</v>
      </c>
      <c r="B34" s="19">
        <v>26</v>
      </c>
      <c r="C34" s="14">
        <f aca="true" t="shared" si="12" ref="C34:C45">B34*5</f>
        <v>130</v>
      </c>
      <c r="D34" s="19">
        <v>90</v>
      </c>
      <c r="E34" s="14">
        <f aca="true" t="shared" si="13" ref="E34:E45">D34*4</f>
        <v>360</v>
      </c>
      <c r="F34" s="20">
        <v>43</v>
      </c>
      <c r="G34" s="14">
        <f aca="true" t="shared" si="14" ref="G34:G45">F34*3</f>
        <v>129</v>
      </c>
      <c r="H34" s="20">
        <v>5</v>
      </c>
      <c r="I34" s="14">
        <f aca="true" t="shared" si="15" ref="I34:I45">H34*2</f>
        <v>10</v>
      </c>
      <c r="J34" s="20">
        <v>0</v>
      </c>
      <c r="K34" s="14">
        <f aca="true" t="shared" si="16" ref="K34:K45">J34*1</f>
        <v>0</v>
      </c>
      <c r="L34" s="16">
        <f aca="true" t="shared" si="17" ref="L34:L45">(C34+E34+G34+I34+K34)/(B34+D34+F34+H34+J34)</f>
        <v>3.8353658536585367</v>
      </c>
      <c r="M34" s="21" t="str">
        <f>VLOOKUP(L34,'[1]คีย์ข้อมูล'!$V$5:$W$9,2)</f>
        <v>ดี</v>
      </c>
    </row>
    <row r="35" spans="1:13" ht="18.75">
      <c r="A35" s="18" t="s">
        <v>41</v>
      </c>
      <c r="B35" s="19">
        <v>46</v>
      </c>
      <c r="C35" s="14">
        <f t="shared" si="12"/>
        <v>230</v>
      </c>
      <c r="D35" s="19">
        <v>83</v>
      </c>
      <c r="E35" s="14">
        <f t="shared" si="13"/>
        <v>332</v>
      </c>
      <c r="F35" s="20">
        <v>31</v>
      </c>
      <c r="G35" s="14">
        <f t="shared" si="14"/>
        <v>93</v>
      </c>
      <c r="H35" s="20">
        <v>3</v>
      </c>
      <c r="I35" s="14">
        <f t="shared" si="15"/>
        <v>6</v>
      </c>
      <c r="J35" s="20">
        <v>1</v>
      </c>
      <c r="K35" s="14">
        <f t="shared" si="16"/>
        <v>1</v>
      </c>
      <c r="L35" s="16">
        <f t="shared" si="17"/>
        <v>4.036585365853658</v>
      </c>
      <c r="M35" s="21" t="str">
        <f>VLOOKUP(L35,'[1]คีย์ข้อมูล'!$V$5:$W$9,2)</f>
        <v>ดี</v>
      </c>
    </row>
    <row r="36" spans="1:13" ht="18.75">
      <c r="A36" s="18" t="s">
        <v>42</v>
      </c>
      <c r="B36" s="19">
        <v>45</v>
      </c>
      <c r="C36" s="14">
        <f t="shared" si="12"/>
        <v>225</v>
      </c>
      <c r="D36" s="19">
        <v>87</v>
      </c>
      <c r="E36" s="14">
        <f t="shared" si="13"/>
        <v>348</v>
      </c>
      <c r="F36" s="20">
        <v>31</v>
      </c>
      <c r="G36" s="14">
        <f t="shared" si="14"/>
        <v>93</v>
      </c>
      <c r="H36" s="20">
        <v>1</v>
      </c>
      <c r="I36" s="14">
        <f t="shared" si="15"/>
        <v>2</v>
      </c>
      <c r="J36" s="20">
        <v>0</v>
      </c>
      <c r="K36" s="14">
        <f t="shared" si="16"/>
        <v>0</v>
      </c>
      <c r="L36" s="16">
        <f t="shared" si="17"/>
        <v>4.073170731707317</v>
      </c>
      <c r="M36" s="21" t="str">
        <f>VLOOKUP(L36,'[1]คีย์ข้อมูล'!$V$5:$W$9,2)</f>
        <v>ดี</v>
      </c>
    </row>
    <row r="37" spans="1:13" ht="18.75">
      <c r="A37" s="18" t="s">
        <v>43</v>
      </c>
      <c r="B37" s="19">
        <v>21</v>
      </c>
      <c r="C37" s="14">
        <f t="shared" si="12"/>
        <v>105</v>
      </c>
      <c r="D37" s="19">
        <v>95</v>
      </c>
      <c r="E37" s="14">
        <f t="shared" si="13"/>
        <v>380</v>
      </c>
      <c r="F37" s="20">
        <v>41</v>
      </c>
      <c r="G37" s="14">
        <f t="shared" si="14"/>
        <v>123</v>
      </c>
      <c r="H37" s="20">
        <v>5</v>
      </c>
      <c r="I37" s="14">
        <f t="shared" si="15"/>
        <v>10</v>
      </c>
      <c r="J37" s="20">
        <v>2</v>
      </c>
      <c r="K37" s="14">
        <f t="shared" si="16"/>
        <v>2</v>
      </c>
      <c r="L37" s="16">
        <f t="shared" si="17"/>
        <v>3.7804878048780486</v>
      </c>
      <c r="M37" s="21" t="str">
        <f>VLOOKUP(L37,'[1]คีย์ข้อมูล'!$V$5:$W$9,2)</f>
        <v>ดี</v>
      </c>
    </row>
    <row r="38" spans="1:13" ht="18.75">
      <c r="A38" s="18" t="s">
        <v>44</v>
      </c>
      <c r="B38" s="19">
        <v>66</v>
      </c>
      <c r="C38" s="14">
        <f t="shared" si="12"/>
        <v>330</v>
      </c>
      <c r="D38" s="19">
        <v>73</v>
      </c>
      <c r="E38" s="14">
        <f t="shared" si="13"/>
        <v>292</v>
      </c>
      <c r="F38" s="20">
        <v>22</v>
      </c>
      <c r="G38" s="14">
        <f t="shared" si="14"/>
        <v>66</v>
      </c>
      <c r="H38" s="20">
        <v>2</v>
      </c>
      <c r="I38" s="14">
        <f t="shared" si="15"/>
        <v>4</v>
      </c>
      <c r="J38" s="20">
        <v>0</v>
      </c>
      <c r="K38" s="14">
        <f t="shared" si="16"/>
        <v>0</v>
      </c>
      <c r="L38" s="16">
        <f t="shared" si="17"/>
        <v>4.245398773006135</v>
      </c>
      <c r="M38" s="21" t="str">
        <f>VLOOKUP(L38,'[1]คีย์ข้อมูล'!$V$5:$W$9,2)</f>
        <v>ดี</v>
      </c>
    </row>
    <row r="39" spans="1:13" ht="18.75">
      <c r="A39" s="18" t="s">
        <v>45</v>
      </c>
      <c r="B39" s="19">
        <v>26</v>
      </c>
      <c r="C39" s="14">
        <f t="shared" si="12"/>
        <v>130</v>
      </c>
      <c r="D39" s="19">
        <v>93</v>
      </c>
      <c r="E39" s="14">
        <f t="shared" si="13"/>
        <v>372</v>
      </c>
      <c r="F39" s="20">
        <v>38</v>
      </c>
      <c r="G39" s="14">
        <f t="shared" si="14"/>
        <v>114</v>
      </c>
      <c r="H39" s="20">
        <v>4</v>
      </c>
      <c r="I39" s="14">
        <f t="shared" si="15"/>
        <v>8</v>
      </c>
      <c r="J39" s="20">
        <v>2</v>
      </c>
      <c r="K39" s="14">
        <f t="shared" si="16"/>
        <v>2</v>
      </c>
      <c r="L39" s="16">
        <f t="shared" si="17"/>
        <v>3.8404907975460123</v>
      </c>
      <c r="M39" s="21" t="str">
        <f>VLOOKUP(L39,'[1]คีย์ข้อมูล'!$V$5:$W$9,2)</f>
        <v>ดี</v>
      </c>
    </row>
    <row r="40" spans="1:13" ht="18.75">
      <c r="A40" s="18" t="s">
        <v>46</v>
      </c>
      <c r="B40" s="19">
        <v>38</v>
      </c>
      <c r="C40" s="14">
        <f t="shared" si="12"/>
        <v>190</v>
      </c>
      <c r="D40" s="19">
        <v>84</v>
      </c>
      <c r="E40" s="14">
        <f t="shared" si="13"/>
        <v>336</v>
      </c>
      <c r="F40" s="20">
        <v>38</v>
      </c>
      <c r="G40" s="14">
        <f t="shared" si="14"/>
        <v>114</v>
      </c>
      <c r="H40" s="20">
        <v>4</v>
      </c>
      <c r="I40" s="14">
        <f t="shared" si="15"/>
        <v>8</v>
      </c>
      <c r="J40" s="20">
        <v>0</v>
      </c>
      <c r="K40" s="14">
        <f t="shared" si="16"/>
        <v>0</v>
      </c>
      <c r="L40" s="16">
        <f t="shared" si="17"/>
        <v>3.951219512195122</v>
      </c>
      <c r="M40" s="21" t="str">
        <f>VLOOKUP(L40,'[1]คีย์ข้อมูล'!$V$5:$W$9,2)</f>
        <v>ดี</v>
      </c>
    </row>
    <row r="41" spans="1:13" ht="37.5">
      <c r="A41" s="18" t="s">
        <v>47</v>
      </c>
      <c r="B41" s="19">
        <v>47</v>
      </c>
      <c r="C41" s="14">
        <f t="shared" si="12"/>
        <v>235</v>
      </c>
      <c r="D41" s="19">
        <v>88</v>
      </c>
      <c r="E41" s="14">
        <f t="shared" si="13"/>
        <v>352</v>
      </c>
      <c r="F41" s="20">
        <v>28</v>
      </c>
      <c r="G41" s="14">
        <f t="shared" si="14"/>
        <v>84</v>
      </c>
      <c r="H41" s="20">
        <v>1</v>
      </c>
      <c r="I41" s="14">
        <f t="shared" si="15"/>
        <v>2</v>
      </c>
      <c r="J41" s="20">
        <v>0</v>
      </c>
      <c r="K41" s="14">
        <f t="shared" si="16"/>
        <v>0</v>
      </c>
      <c r="L41" s="16">
        <f t="shared" si="17"/>
        <v>4.103658536585366</v>
      </c>
      <c r="M41" s="21" t="str">
        <f>VLOOKUP(L41,'[1]คีย์ข้อมูล'!$V$5:$W$9,2)</f>
        <v>ดี</v>
      </c>
    </row>
    <row r="42" spans="1:13" ht="18.75">
      <c r="A42" s="18" t="s">
        <v>48</v>
      </c>
      <c r="B42" s="19">
        <v>32</v>
      </c>
      <c r="C42" s="14">
        <f t="shared" si="12"/>
        <v>160</v>
      </c>
      <c r="D42" s="19">
        <v>92</v>
      </c>
      <c r="E42" s="14">
        <f t="shared" si="13"/>
        <v>368</v>
      </c>
      <c r="F42" s="20">
        <v>36</v>
      </c>
      <c r="G42" s="14">
        <f t="shared" si="14"/>
        <v>108</v>
      </c>
      <c r="H42" s="20">
        <v>3</v>
      </c>
      <c r="I42" s="14">
        <f t="shared" si="15"/>
        <v>6</v>
      </c>
      <c r="J42" s="20">
        <v>0</v>
      </c>
      <c r="K42" s="14">
        <f t="shared" si="16"/>
        <v>0</v>
      </c>
      <c r="L42" s="16">
        <f t="shared" si="17"/>
        <v>3.938650306748466</v>
      </c>
      <c r="M42" s="21" t="str">
        <f>VLOOKUP(L42,'[1]คีย์ข้อมูล'!$V$5:$W$9,2)</f>
        <v>ดี</v>
      </c>
    </row>
    <row r="43" spans="1:13" ht="18.75">
      <c r="A43" s="18" t="s">
        <v>49</v>
      </c>
      <c r="B43" s="19">
        <v>52</v>
      </c>
      <c r="C43" s="14">
        <f t="shared" si="12"/>
        <v>260</v>
      </c>
      <c r="D43" s="19">
        <v>79</v>
      </c>
      <c r="E43" s="14">
        <f t="shared" si="13"/>
        <v>316</v>
      </c>
      <c r="F43" s="20">
        <v>30</v>
      </c>
      <c r="G43" s="14">
        <f t="shared" si="14"/>
        <v>90</v>
      </c>
      <c r="H43" s="20">
        <v>2</v>
      </c>
      <c r="I43" s="14">
        <f t="shared" si="15"/>
        <v>4</v>
      </c>
      <c r="J43" s="20">
        <v>0</v>
      </c>
      <c r="K43" s="14">
        <f t="shared" si="16"/>
        <v>0</v>
      </c>
      <c r="L43" s="16">
        <f t="shared" si="17"/>
        <v>4.110429447852761</v>
      </c>
      <c r="M43" s="21" t="str">
        <f>VLOOKUP(L43,'[1]คีย์ข้อมูล'!$V$5:$W$9,2)</f>
        <v>ดี</v>
      </c>
    </row>
    <row r="44" spans="1:13" ht="18.75">
      <c r="A44" s="53" t="s">
        <v>62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1:13" ht="18.75">
      <c r="A45" s="18" t="s">
        <v>50</v>
      </c>
      <c r="B45" s="19">
        <v>33</v>
      </c>
      <c r="C45" s="14">
        <f t="shared" si="12"/>
        <v>165</v>
      </c>
      <c r="D45" s="19">
        <v>93</v>
      </c>
      <c r="E45" s="14">
        <f t="shared" si="13"/>
        <v>372</v>
      </c>
      <c r="F45" s="20">
        <v>31</v>
      </c>
      <c r="G45" s="14">
        <f t="shared" si="14"/>
        <v>93</v>
      </c>
      <c r="H45" s="20">
        <v>7</v>
      </c>
      <c r="I45" s="14">
        <f t="shared" si="15"/>
        <v>14</v>
      </c>
      <c r="J45" s="20">
        <v>0</v>
      </c>
      <c r="K45" s="14">
        <f t="shared" si="16"/>
        <v>0</v>
      </c>
      <c r="L45" s="16">
        <f t="shared" si="17"/>
        <v>3.926829268292683</v>
      </c>
      <c r="M45" s="21" t="str">
        <f>VLOOKUP(L45,'[1]คีย์ข้อมูล'!$V$5:$W$9,2)</f>
        <v>ดี</v>
      </c>
    </row>
    <row r="46" spans="1:13" ht="18.75">
      <c r="A46" s="18" t="s">
        <v>51</v>
      </c>
      <c r="B46" s="19">
        <v>27</v>
      </c>
      <c r="C46" s="14">
        <f>B46*5</f>
        <v>135</v>
      </c>
      <c r="D46" s="19">
        <v>94</v>
      </c>
      <c r="E46" s="14">
        <f>D46*4</f>
        <v>376</v>
      </c>
      <c r="F46" s="20">
        <v>35</v>
      </c>
      <c r="G46" s="14">
        <f>F46*3</f>
        <v>105</v>
      </c>
      <c r="H46" s="20">
        <v>7</v>
      </c>
      <c r="I46" s="14">
        <f>H46*2</f>
        <v>14</v>
      </c>
      <c r="J46" s="20">
        <v>1</v>
      </c>
      <c r="K46" s="14">
        <f>J46*1</f>
        <v>1</v>
      </c>
      <c r="L46" s="16">
        <f>(C46+E46+G46+I46+K46)/(B46+D46+F46+H46+J46)</f>
        <v>3.847560975609756</v>
      </c>
      <c r="M46" s="21" t="str">
        <f>VLOOKUP(L46,'[1]คีย์ข้อมูล'!$V$5:$W$9,2)</f>
        <v>ดี</v>
      </c>
    </row>
    <row r="47" spans="1:13" ht="37.5">
      <c r="A47" s="18" t="s">
        <v>52</v>
      </c>
      <c r="B47" s="19">
        <v>29</v>
      </c>
      <c r="C47" s="14">
        <f>B47*5</f>
        <v>145</v>
      </c>
      <c r="D47" s="19">
        <v>91</v>
      </c>
      <c r="E47" s="14">
        <f>D47*4</f>
        <v>364</v>
      </c>
      <c r="F47" s="20">
        <v>38</v>
      </c>
      <c r="G47" s="14">
        <f>F47*3</f>
        <v>114</v>
      </c>
      <c r="H47" s="20">
        <v>5</v>
      </c>
      <c r="I47" s="14">
        <f>H47*2</f>
        <v>10</v>
      </c>
      <c r="J47" s="20">
        <v>0</v>
      </c>
      <c r="K47" s="14">
        <f>J47*1</f>
        <v>0</v>
      </c>
      <c r="L47" s="16">
        <f>(C47+E47+G47+I47+K47)/(B47+D47+F47+H47+J47)</f>
        <v>3.8834355828220857</v>
      </c>
      <c r="M47" s="21" t="str">
        <f>VLOOKUP(L47,'[1]คีย์ข้อมูล'!$V$5:$W$9,2)</f>
        <v>ดี</v>
      </c>
    </row>
    <row r="48" spans="1:13" ht="18.75">
      <c r="A48" s="53" t="s">
        <v>53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1:13" ht="18.75">
      <c r="A49" s="11" t="s">
        <v>54</v>
      </c>
      <c r="B49" s="12">
        <v>31</v>
      </c>
      <c r="C49" s="14">
        <f aca="true" t="shared" si="18" ref="C49:C54">B49*5</f>
        <v>155</v>
      </c>
      <c r="D49" s="25">
        <v>93</v>
      </c>
      <c r="E49" s="14">
        <f aca="true" t="shared" si="19" ref="E49:E54">D49*4</f>
        <v>372</v>
      </c>
      <c r="F49" s="26">
        <v>40</v>
      </c>
      <c r="G49" s="14">
        <f aca="true" t="shared" si="20" ref="G49:G54">F49*3</f>
        <v>120</v>
      </c>
      <c r="H49" s="25">
        <v>0</v>
      </c>
      <c r="I49" s="14">
        <f aca="true" t="shared" si="21" ref="I49:I54">H49*2</f>
        <v>0</v>
      </c>
      <c r="J49" s="25">
        <v>0</v>
      </c>
      <c r="K49" s="14">
        <f aca="true" t="shared" si="22" ref="K49:K54">J49*1</f>
        <v>0</v>
      </c>
      <c r="L49" s="16">
        <f aca="true" t="shared" si="23" ref="L49:L54">(C49+E49+G49+I49+K49)/(B49+D49+F49+H49+J49)</f>
        <v>3.9451219512195124</v>
      </c>
      <c r="M49" s="29" t="str">
        <f>VLOOKUP(L49,'[1]คีย์ข้อมูล'!$V$5:$W$9,2)</f>
        <v>ดี</v>
      </c>
    </row>
    <row r="50" spans="1:13" ht="18.75">
      <c r="A50" s="11" t="s">
        <v>55</v>
      </c>
      <c r="B50" s="12">
        <v>24</v>
      </c>
      <c r="C50" s="14">
        <f t="shared" si="18"/>
        <v>120</v>
      </c>
      <c r="D50" s="25">
        <v>96</v>
      </c>
      <c r="E50" s="14">
        <f t="shared" si="19"/>
        <v>384</v>
      </c>
      <c r="F50" s="26">
        <v>42</v>
      </c>
      <c r="G50" s="14">
        <f t="shared" si="20"/>
        <v>126</v>
      </c>
      <c r="H50" s="25">
        <v>1</v>
      </c>
      <c r="I50" s="14">
        <f t="shared" si="21"/>
        <v>2</v>
      </c>
      <c r="J50" s="25">
        <v>0</v>
      </c>
      <c r="K50" s="14">
        <f t="shared" si="22"/>
        <v>0</v>
      </c>
      <c r="L50" s="16">
        <f t="shared" si="23"/>
        <v>3.8773006134969323</v>
      </c>
      <c r="M50" s="29" t="str">
        <f>VLOOKUP(L50,'[1]คีย์ข้อมูล'!$V$5:$W$9,2)</f>
        <v>ดี</v>
      </c>
    </row>
    <row r="51" spans="1:13" ht="18.75">
      <c r="A51" s="11" t="s">
        <v>56</v>
      </c>
      <c r="B51" s="12">
        <v>30</v>
      </c>
      <c r="C51" s="14">
        <f t="shared" si="18"/>
        <v>150</v>
      </c>
      <c r="D51" s="25">
        <v>87</v>
      </c>
      <c r="E51" s="14">
        <f t="shared" si="19"/>
        <v>348</v>
      </c>
      <c r="F51" s="26">
        <v>42</v>
      </c>
      <c r="G51" s="14">
        <f t="shared" si="20"/>
        <v>126</v>
      </c>
      <c r="H51" s="25">
        <v>4</v>
      </c>
      <c r="I51" s="14">
        <f t="shared" si="21"/>
        <v>8</v>
      </c>
      <c r="J51" s="25">
        <v>0</v>
      </c>
      <c r="K51" s="14">
        <f t="shared" si="22"/>
        <v>0</v>
      </c>
      <c r="L51" s="16">
        <f t="shared" si="23"/>
        <v>3.8773006134969323</v>
      </c>
      <c r="M51" s="29" t="str">
        <f>VLOOKUP(L51,'[1]คีย์ข้อมูล'!$V$5:$W$9,2)</f>
        <v>ดี</v>
      </c>
    </row>
    <row r="52" spans="1:13" ht="18.75">
      <c r="A52" s="11" t="s">
        <v>57</v>
      </c>
      <c r="B52" s="12">
        <v>34</v>
      </c>
      <c r="C52" s="14">
        <f t="shared" si="18"/>
        <v>170</v>
      </c>
      <c r="D52" s="25">
        <v>89</v>
      </c>
      <c r="E52" s="14">
        <f t="shared" si="19"/>
        <v>356</v>
      </c>
      <c r="F52" s="26">
        <v>37</v>
      </c>
      <c r="G52" s="14">
        <f t="shared" si="20"/>
        <v>111</v>
      </c>
      <c r="H52" s="25">
        <v>3</v>
      </c>
      <c r="I52" s="14">
        <f t="shared" si="21"/>
        <v>6</v>
      </c>
      <c r="J52" s="25">
        <v>1</v>
      </c>
      <c r="K52" s="14">
        <f t="shared" si="22"/>
        <v>1</v>
      </c>
      <c r="L52" s="16">
        <f t="shared" si="23"/>
        <v>3.926829268292683</v>
      </c>
      <c r="M52" s="29" t="str">
        <f>VLOOKUP(L52,'[1]คีย์ข้อมูล'!$V$5:$W$9,2)</f>
        <v>ดี</v>
      </c>
    </row>
    <row r="53" spans="1:13" ht="18.75">
      <c r="A53" s="11" t="s">
        <v>58</v>
      </c>
      <c r="B53" s="12">
        <v>43</v>
      </c>
      <c r="C53" s="14">
        <f t="shared" si="18"/>
        <v>215</v>
      </c>
      <c r="D53" s="25">
        <v>78</v>
      </c>
      <c r="E53" s="14">
        <f t="shared" si="19"/>
        <v>312</v>
      </c>
      <c r="F53" s="26">
        <v>35</v>
      </c>
      <c r="G53" s="14">
        <f t="shared" si="20"/>
        <v>105</v>
      </c>
      <c r="H53" s="25">
        <v>6</v>
      </c>
      <c r="I53" s="14">
        <f t="shared" si="21"/>
        <v>12</v>
      </c>
      <c r="J53" s="25">
        <v>1</v>
      </c>
      <c r="K53" s="14">
        <f t="shared" si="22"/>
        <v>1</v>
      </c>
      <c r="L53" s="16">
        <f t="shared" si="23"/>
        <v>3.957055214723926</v>
      </c>
      <c r="M53" s="29" t="str">
        <f>VLOOKUP(L53,'[1]คีย์ข้อมูล'!$V$5:$W$9,2)</f>
        <v>ดี</v>
      </c>
    </row>
    <row r="54" spans="1:13" ht="18.75">
      <c r="A54" s="11" t="s">
        <v>59</v>
      </c>
      <c r="B54" s="12">
        <v>54</v>
      </c>
      <c r="C54" s="14">
        <f t="shared" si="18"/>
        <v>270</v>
      </c>
      <c r="D54" s="25">
        <v>76</v>
      </c>
      <c r="E54" s="14">
        <f t="shared" si="19"/>
        <v>304</v>
      </c>
      <c r="F54" s="26">
        <v>30</v>
      </c>
      <c r="G54" s="14">
        <f t="shared" si="20"/>
        <v>90</v>
      </c>
      <c r="H54" s="25">
        <v>2</v>
      </c>
      <c r="I54" s="14">
        <f t="shared" si="21"/>
        <v>4</v>
      </c>
      <c r="J54" s="25">
        <v>2</v>
      </c>
      <c r="K54" s="14">
        <f t="shared" si="22"/>
        <v>2</v>
      </c>
      <c r="L54" s="16">
        <f t="shared" si="23"/>
        <v>4.085365853658536</v>
      </c>
      <c r="M54" s="29" t="str">
        <f>VLOOKUP(L54,'[1]คีย์ข้อมูล'!$V$5:$W$9,2)</f>
        <v>ดี</v>
      </c>
    </row>
    <row r="55" spans="1:13" ht="18.75">
      <c r="A55" s="30"/>
      <c r="B55" s="31"/>
      <c r="C55" s="31"/>
      <c r="D55" s="31"/>
      <c r="E55" s="31"/>
      <c r="F55" s="31"/>
      <c r="G55" s="31"/>
      <c r="H55" s="31"/>
      <c r="I55" s="31"/>
      <c r="J55" s="32"/>
      <c r="K55" s="31"/>
      <c r="L55" s="33"/>
      <c r="M55" s="34"/>
    </row>
    <row r="56" spans="1:13" ht="18.75">
      <c r="A56" s="51" t="s">
        <v>66</v>
      </c>
      <c r="B56" s="31"/>
      <c r="C56" s="31"/>
      <c r="D56" s="31"/>
      <c r="E56" s="31"/>
      <c r="F56" s="31"/>
      <c r="G56" s="31"/>
      <c r="H56" s="31"/>
      <c r="I56" s="31"/>
      <c r="J56" s="32"/>
      <c r="K56" s="31"/>
      <c r="L56" s="33"/>
      <c r="M56" s="34"/>
    </row>
    <row r="57" spans="1:13" ht="18.75">
      <c r="A57" s="51" t="s">
        <v>67</v>
      </c>
      <c r="B57" s="31"/>
      <c r="C57" s="31"/>
      <c r="D57" s="31"/>
      <c r="E57" s="31"/>
      <c r="F57" s="31"/>
      <c r="G57" s="31"/>
      <c r="H57" s="31"/>
      <c r="I57" s="31"/>
      <c r="J57" s="32"/>
      <c r="K57" s="31"/>
      <c r="L57" s="33"/>
      <c r="M57" s="34"/>
    </row>
    <row r="58" spans="1:13" ht="18.75">
      <c r="A58" s="30"/>
      <c r="B58" s="31"/>
      <c r="C58" s="31"/>
      <c r="D58" s="31"/>
      <c r="E58" s="31"/>
      <c r="F58" s="31"/>
      <c r="G58" s="31"/>
      <c r="H58" s="31"/>
      <c r="I58" s="31"/>
      <c r="J58" s="32"/>
      <c r="K58" s="31"/>
      <c r="L58" s="33"/>
      <c r="M58" s="34"/>
    </row>
    <row r="59" spans="1:13" ht="21">
      <c r="A59" s="35"/>
      <c r="B59" s="36"/>
      <c r="C59" s="36"/>
      <c r="D59" s="36"/>
      <c r="E59" s="36"/>
      <c r="F59" s="46" t="s">
        <v>63</v>
      </c>
      <c r="G59" s="47"/>
      <c r="H59" s="48"/>
      <c r="I59" s="49"/>
      <c r="J59" s="48"/>
      <c r="K59" s="48"/>
      <c r="L59" s="48">
        <f>AVERAGE(L9:L16,L18:L21,L23:L26,L28:L30,L32:L43,L45:L47,L49:L54)</f>
        <v>3.8729586876302178</v>
      </c>
      <c r="M59" s="39"/>
    </row>
    <row r="60" spans="1:13" ht="21">
      <c r="A60" s="40"/>
      <c r="B60" s="41"/>
      <c r="C60" s="41"/>
      <c r="D60" s="41"/>
      <c r="E60" s="42"/>
      <c r="F60" s="42"/>
      <c r="G60" s="42"/>
      <c r="H60" s="48" t="s">
        <v>64</v>
      </c>
      <c r="I60" s="38"/>
      <c r="J60" s="43"/>
      <c r="K60" s="43"/>
      <c r="L60" s="50">
        <f>L59*100/5</f>
        <v>77.45917375260436</v>
      </c>
      <c r="M60" s="43"/>
    </row>
    <row r="61" spans="1:13" ht="18.75">
      <c r="A61" s="40"/>
      <c r="B61" s="41"/>
      <c r="C61" s="41"/>
      <c r="D61" s="41"/>
      <c r="E61" s="42"/>
      <c r="F61" s="42"/>
      <c r="G61" s="42"/>
      <c r="H61" s="37"/>
      <c r="I61" s="38"/>
      <c r="J61" s="43"/>
      <c r="K61" s="38"/>
      <c r="L61" s="44"/>
      <c r="M61" s="44"/>
    </row>
    <row r="62" spans="1:13" ht="18.75">
      <c r="A62" s="40"/>
      <c r="B62" s="41"/>
      <c r="C62" s="41"/>
      <c r="D62" s="41"/>
      <c r="E62" s="42"/>
      <c r="F62" s="42"/>
      <c r="G62" s="42"/>
      <c r="H62" s="37"/>
      <c r="I62" s="38"/>
      <c r="J62" s="37"/>
      <c r="K62" s="37"/>
      <c r="L62" s="45"/>
      <c r="M62" s="45"/>
    </row>
    <row r="63" spans="1:13" ht="18.75">
      <c r="A63" s="40"/>
      <c r="B63" s="41"/>
      <c r="C63" s="41"/>
      <c r="D63" s="41"/>
      <c r="E63" s="42"/>
      <c r="F63" s="42"/>
      <c r="G63" s="42"/>
      <c r="H63" s="37"/>
      <c r="I63" s="38"/>
      <c r="J63" s="37"/>
      <c r="K63" s="37"/>
      <c r="L63" s="45"/>
      <c r="M63" s="45"/>
    </row>
  </sheetData>
  <sheetProtection/>
  <mergeCells count="18">
    <mergeCell ref="A1:M1"/>
    <mergeCell ref="A5:A7"/>
    <mergeCell ref="B5:K5"/>
    <mergeCell ref="L5:M5"/>
    <mergeCell ref="B6:C6"/>
    <mergeCell ref="D6:E6"/>
    <mergeCell ref="F6:G6"/>
    <mergeCell ref="H6:I6"/>
    <mergeCell ref="J6:K6"/>
    <mergeCell ref="L6:L7"/>
    <mergeCell ref="M6:M7"/>
    <mergeCell ref="A8:M8"/>
    <mergeCell ref="A17:M17"/>
    <mergeCell ref="A27:M27"/>
    <mergeCell ref="A31:M31"/>
    <mergeCell ref="A48:M48"/>
    <mergeCell ref="A22:M22"/>
    <mergeCell ref="A44:M44"/>
  </mergeCells>
  <printOptions/>
  <pageMargins left="0.2362204724409449" right="0.1968503937007874" top="0.3937007874015748" bottom="0.6299212598425197" header="0.3149606299212598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Khoneaen University</dc:creator>
  <cp:keywords/>
  <dc:description/>
  <cp:lastModifiedBy>NokTeePoo</cp:lastModifiedBy>
  <cp:lastPrinted>2015-04-27T03:42:29Z</cp:lastPrinted>
  <dcterms:created xsi:type="dcterms:W3CDTF">2008-07-08T06:04:39Z</dcterms:created>
  <dcterms:modified xsi:type="dcterms:W3CDTF">2015-06-29T13:41:36Z</dcterms:modified>
  <cp:category/>
  <cp:version/>
  <cp:contentType/>
  <cp:contentStatus/>
</cp:coreProperties>
</file>